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L190217\Desktop\栗林さんへ\経営比較分析表\"/>
    </mc:Choice>
  </mc:AlternateContent>
  <xr:revisionPtr revIDLastSave="0" documentId="13_ncr:1_{F48F7007-426F-40E0-8CF3-0DF8749FC878}" xr6:coauthVersionLast="43" xr6:coauthVersionMax="43" xr10:uidLastSave="{00000000-0000-0000-0000-000000000000}"/>
  <workbookProtection workbookAlgorithmName="SHA-512" workbookHashValue="6pKBTJp5OJiY8eNPpTkeEc4fg5xZjFaDrMa+L3ogOwfO7KYybz0RfTnGZiDLEyEhPby6n3Cs05lvoiIX2Tajyg==" workbookSaltValue="AS98FC2FjBMhtyyIUQGNzw==" workbookSpinCount="100000" lockStructure="1"/>
  <bookViews>
    <workbookView xWindow="-108" yWindow="-108" windowWidth="23256" windowHeight="12576" xr2:uid="{00000000-000D-0000-FFFF-FFFF00000000}"/>
  </bookViews>
  <sheets>
    <sheet name="法非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AT8" i="4" s="1"/>
  <c r="R6" i="5"/>
  <c r="AL8" i="4" s="1"/>
  <c r="Q6" i="5"/>
  <c r="P6" i="5"/>
  <c r="P10" i="4" s="1"/>
  <c r="O6" i="5"/>
  <c r="N6" i="5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5" i="4"/>
  <c r="K85" i="4"/>
  <c r="I85" i="4"/>
  <c r="BB10" i="4"/>
  <c r="AT10" i="4"/>
  <c r="AL10" i="4"/>
  <c r="W10" i="4"/>
  <c r="I10" i="4"/>
  <c r="B10" i="4"/>
  <c r="AD8" i="4"/>
  <c r="W8" i="4"/>
  <c r="P8" i="4"/>
  <c r="B6" i="4"/>
</calcChain>
</file>

<file path=xl/sharedStrings.xml><?xml version="1.0" encoding="utf-8"?>
<sst xmlns="http://schemas.openxmlformats.org/spreadsheetml/2006/main" count="233" uniqueCount="117">
  <si>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</si>
  <si>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</si>
  <si>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</si>
  <si>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</si>
  <si>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</si>
  <si>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</si>
  <si>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</si>
  <si>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</si>
  <si>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</si>
  <si>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</si>
  <si>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</si>
  <si>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</si>
  <si>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</si>
  <si>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</si>
  <si>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</si>
  <si>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</si>
  <si>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</si>
  <si>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</si>
  <si>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</si>
  <si>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</si>
  <si>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</si>
  <si>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</si>
  <si>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</si>
  <si>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</si>
  <si>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</si>
  <si>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</si>
  <si>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</si>
  <si>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</si>
  <si>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</si>
  <si>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</si>
  <si>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</si>
  <si>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</si>
  <si>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</si>
  <si>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</si>
  <si>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</si>
  <si>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</si>
  <si>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</si>
  <si>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</si>
  <si>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</si>
  <si>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</si>
  <si>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</si>
  <si>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</si>
  <si>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</si>
  <si>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</si>
  <si>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</si>
  <si>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</si>
  <si>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</si>
  <si>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</si>
  <si>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</si>
  <si>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</si>
  <si>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</si>
  <si>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</si>
  <si>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</si>
  <si>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</si>
  <si>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</si>
  <si>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</si>
  <si>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</si>
  <si>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</si>
  <si>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</si>
  <si>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</si>
  <si>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</si>
  <si>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</si>
  <si>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</si>
  <si>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</si>
  <si>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</si>
  <si>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</si>
  <si>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</si>
  <si>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</si>
  <si>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</si>
  <si>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</si>
  <si>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</si>
  <si>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</si>
  <si>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</si>
  <si>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</si>
  <si>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</si>
  <si>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</si>
  <si>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</si>
  <si>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</si>
  <si>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</si>
  <si>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</si>
  <si>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</si>
  <si>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</si>
  <si>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</si>
  <si>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</si>
  <si>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</si>
  <si>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</si>
  <si>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</si>
  <si>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</si>
  <si>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</si>
  <si>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</si>
  <si>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</si>
  <si>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</si>
  <si>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</si>
  <si>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</si>
  <si>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</si>
  <si>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</si>
  <si>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和歌山県　古座川町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</si>
  <si>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</si>
  <si>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</si>
  <si>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</si>
  <si>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</si>
  <si>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</si>
  <si>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</si>
  <si>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</si>
  <si>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</si>
  <si>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</si>
  <si>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</si>
  <si>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</si>
  <si>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</si>
  <si>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</si>
  <si>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</si>
  <si>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</si>
  <si>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</si>
  <si>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</si>
  <si>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古座川町簡易水道事業は、昭和40,50年代に建設した施設が多く、老朽化している。
本年度は月野瀬簡易水道施設の場内配管の更新を行った。また、計画的に更新を進めるため、修繕計画の策定を行った。</t>
    <rPh sb="0" eb="10">
      <t>コザガワチョウカンイスイドウジギョウ</t>
    </rPh>
    <rPh sb="12" eb="14">
      <t>ショウワ</t>
    </rPh>
    <rPh sb="19" eb="21">
      <t>ネンダイ</t>
    </rPh>
    <rPh sb="22" eb="24">
      <t>ケンセツ</t>
    </rPh>
    <rPh sb="26" eb="28">
      <t>シセツ</t>
    </rPh>
    <rPh sb="29" eb="30">
      <t>オオ</t>
    </rPh>
    <rPh sb="32" eb="35">
      <t>ロウキュウカ</t>
    </rPh>
    <rPh sb="41" eb="44">
      <t>ホンネンド</t>
    </rPh>
    <rPh sb="45" eb="48">
      <t>ツキノセ</t>
    </rPh>
    <rPh sb="48" eb="50">
      <t>カンイ</t>
    </rPh>
    <rPh sb="50" eb="52">
      <t>スイドウ</t>
    </rPh>
    <rPh sb="52" eb="54">
      <t>シセツ</t>
    </rPh>
    <rPh sb="55" eb="57">
      <t>ジョウナイ</t>
    </rPh>
    <rPh sb="57" eb="59">
      <t>ハイカン</t>
    </rPh>
    <rPh sb="60" eb="62">
      <t>コウシン</t>
    </rPh>
    <rPh sb="63" eb="64">
      <t>オコナ</t>
    </rPh>
    <rPh sb="70" eb="73">
      <t>ケイカクテキ</t>
    </rPh>
    <rPh sb="74" eb="76">
      <t>コウシン</t>
    </rPh>
    <rPh sb="77" eb="78">
      <t>スス</t>
    </rPh>
    <rPh sb="83" eb="85">
      <t>シュウゼン</t>
    </rPh>
    <rPh sb="85" eb="87">
      <t>ケイカク</t>
    </rPh>
    <rPh sb="88" eb="90">
      <t>サクテイ</t>
    </rPh>
    <rPh sb="91" eb="92">
      <t>オコナ</t>
    </rPh>
    <phoneticPr fontId="4"/>
  </si>
  <si>
    <t>各施設の老朽化が進んでおり、漏水発生件数も増加傾向にあるため、管路等の更新を行わなければならない状況である。
しかし、人口減等に伴い給水収益も減少しているため、更新に係る予算確保について検討する必要がある。</t>
    <rPh sb="0" eb="3">
      <t>カクシセツ</t>
    </rPh>
    <rPh sb="4" eb="7">
      <t>ロウキュウカ</t>
    </rPh>
    <rPh sb="8" eb="9">
      <t>スス</t>
    </rPh>
    <rPh sb="14" eb="16">
      <t>ロウスイ</t>
    </rPh>
    <rPh sb="16" eb="18">
      <t>ハッセイ</t>
    </rPh>
    <rPh sb="18" eb="20">
      <t>ケンスウ</t>
    </rPh>
    <rPh sb="21" eb="23">
      <t>ゾウカ</t>
    </rPh>
    <rPh sb="23" eb="25">
      <t>ケイコウ</t>
    </rPh>
    <rPh sb="31" eb="33">
      <t>カンロ</t>
    </rPh>
    <rPh sb="33" eb="34">
      <t>トウ</t>
    </rPh>
    <rPh sb="35" eb="37">
      <t>コウシン</t>
    </rPh>
    <rPh sb="38" eb="39">
      <t>オコナ</t>
    </rPh>
    <rPh sb="48" eb="50">
      <t>ジョウキョウ</t>
    </rPh>
    <rPh sb="59" eb="62">
      <t>ジンコウゲン</t>
    </rPh>
    <rPh sb="62" eb="63">
      <t>トウ</t>
    </rPh>
    <rPh sb="64" eb="65">
      <t>トモナ</t>
    </rPh>
    <rPh sb="66" eb="68">
      <t>キュウスイ</t>
    </rPh>
    <rPh sb="68" eb="70">
      <t>シュウエキ</t>
    </rPh>
    <rPh sb="71" eb="73">
      <t>ゲンショウ</t>
    </rPh>
    <rPh sb="80" eb="82">
      <t>コウシン</t>
    </rPh>
    <rPh sb="83" eb="84">
      <t>カカ</t>
    </rPh>
    <rPh sb="85" eb="87">
      <t>ヨサン</t>
    </rPh>
    <rPh sb="87" eb="89">
      <t>カクホ</t>
    </rPh>
    <rPh sb="93" eb="95">
      <t>ケントウ</t>
    </rPh>
    <rPh sb="97" eb="99">
      <t>ヒツヨウ</t>
    </rPh>
    <phoneticPr fontId="4"/>
  </si>
  <si>
    <t>①収益的収支比率
地方債償還金の増により、前年度よりやや低い水準となっている。
②企業債残高対給水収益比率
地方債の償還に努め、地方債現在高合計が減少したことにより、前年度よりも低い水準となった。
しかし、類似団体よりも依然として高い水準となっており、今後予想される老朽化による施設更新の際は、投資規模が適正であるかを見極めながら実施する必要がある。
⑤料金回収率
給水原価の増加により、前年度よりも低い水準となっている。
⑥給水原価
地方債償還金の増及び年間総有収水量の減少により、増加している。
⑦施設利用率
類似団体よりも高い水準となっており、施設が効率的に利用されている状態である。
⑧有収率
前年度とほぼ同水準となっている。類似団体平均値を上回っている状況ではあるが、管路の老朽化に伴い漏水発生数も増加傾向にあるため、計画的に更新を行っていく必要がある。</t>
    <rPh sb="1" eb="4">
      <t>シュウエキテキ</t>
    </rPh>
    <rPh sb="4" eb="6">
      <t>シュウシ</t>
    </rPh>
    <rPh sb="6" eb="8">
      <t>ヒリツ</t>
    </rPh>
    <rPh sb="9" eb="11">
      <t>チホウ</t>
    </rPh>
    <rPh sb="11" eb="12">
      <t>サイ</t>
    </rPh>
    <rPh sb="12" eb="14">
      <t>ショウカン</t>
    </rPh>
    <rPh sb="14" eb="15">
      <t>キン</t>
    </rPh>
    <rPh sb="16" eb="17">
      <t>ゾウ</t>
    </rPh>
    <rPh sb="21" eb="24">
      <t>ゼンネンド</t>
    </rPh>
    <rPh sb="28" eb="29">
      <t>ヒク</t>
    </rPh>
    <rPh sb="30" eb="32">
      <t>スイジュン</t>
    </rPh>
    <rPh sb="41" eb="43">
      <t>キギョウ</t>
    </rPh>
    <rPh sb="43" eb="44">
      <t>サイ</t>
    </rPh>
    <rPh sb="44" eb="46">
      <t>ザンダカ</t>
    </rPh>
    <rPh sb="46" eb="47">
      <t>タイ</t>
    </rPh>
    <rPh sb="47" eb="49">
      <t>キュウスイ</t>
    </rPh>
    <rPh sb="49" eb="51">
      <t>シュウエキ</t>
    </rPh>
    <rPh sb="51" eb="53">
      <t>ヒリツ</t>
    </rPh>
    <rPh sb="54" eb="56">
      <t>チホウ</t>
    </rPh>
    <rPh sb="56" eb="57">
      <t>サイ</t>
    </rPh>
    <rPh sb="58" eb="60">
      <t>ショウカン</t>
    </rPh>
    <rPh sb="61" eb="62">
      <t>ツト</t>
    </rPh>
    <rPh sb="64" eb="67">
      <t>チホウサイ</t>
    </rPh>
    <rPh sb="67" eb="69">
      <t>ゲンザイ</t>
    </rPh>
    <rPh sb="69" eb="70">
      <t>ダカ</t>
    </rPh>
    <rPh sb="70" eb="72">
      <t>ゴウケイ</t>
    </rPh>
    <rPh sb="73" eb="75">
      <t>ゲンショウ</t>
    </rPh>
    <rPh sb="83" eb="86">
      <t>ゼンネンド</t>
    </rPh>
    <rPh sb="89" eb="90">
      <t>ヒク</t>
    </rPh>
    <rPh sb="91" eb="93">
      <t>スイジュン</t>
    </rPh>
    <rPh sb="103" eb="105">
      <t>ルイジ</t>
    </rPh>
    <rPh sb="105" eb="107">
      <t>ダンタイ</t>
    </rPh>
    <rPh sb="110" eb="112">
      <t>イゼン</t>
    </rPh>
    <rPh sb="115" eb="116">
      <t>タカ</t>
    </rPh>
    <rPh sb="117" eb="119">
      <t>スイジュン</t>
    </rPh>
    <rPh sb="126" eb="128">
      <t>コンゴ</t>
    </rPh>
    <rPh sb="128" eb="130">
      <t>ヨソウ</t>
    </rPh>
    <rPh sb="133" eb="136">
      <t>ロウキュウカ</t>
    </rPh>
    <rPh sb="139" eb="141">
      <t>シセツ</t>
    </rPh>
    <rPh sb="141" eb="143">
      <t>コウシン</t>
    </rPh>
    <rPh sb="144" eb="145">
      <t>サイ</t>
    </rPh>
    <rPh sb="147" eb="149">
      <t>トウシ</t>
    </rPh>
    <rPh sb="149" eb="151">
      <t>キボ</t>
    </rPh>
    <rPh sb="152" eb="154">
      <t>テキセイ</t>
    </rPh>
    <rPh sb="159" eb="161">
      <t>ミキワ</t>
    </rPh>
    <rPh sb="165" eb="167">
      <t>ジッシ</t>
    </rPh>
    <rPh sb="169" eb="171">
      <t>ヒツヨウ</t>
    </rPh>
    <rPh sb="177" eb="179">
      <t>リョウキン</t>
    </rPh>
    <rPh sb="179" eb="181">
      <t>カイシュウ</t>
    </rPh>
    <rPh sb="181" eb="182">
      <t>リツ</t>
    </rPh>
    <rPh sb="183" eb="185">
      <t>キュウスイ</t>
    </rPh>
    <rPh sb="185" eb="187">
      <t>ゲンカ</t>
    </rPh>
    <rPh sb="188" eb="190">
      <t>ゾウカ</t>
    </rPh>
    <rPh sb="194" eb="197">
      <t>ゼンネンド</t>
    </rPh>
    <rPh sb="200" eb="201">
      <t>ヒク</t>
    </rPh>
    <rPh sb="202" eb="204">
      <t>スイジュン</t>
    </rPh>
    <rPh sb="213" eb="215">
      <t>キュウスイ</t>
    </rPh>
    <rPh sb="215" eb="217">
      <t>ゲンカ</t>
    </rPh>
    <rPh sb="218" eb="220">
      <t>チホウ</t>
    </rPh>
    <rPh sb="220" eb="221">
      <t>サイ</t>
    </rPh>
    <rPh sb="221" eb="223">
      <t>ショウカン</t>
    </rPh>
    <rPh sb="223" eb="224">
      <t>キン</t>
    </rPh>
    <rPh sb="225" eb="226">
      <t>ゾウ</t>
    </rPh>
    <rPh sb="226" eb="227">
      <t>オヨ</t>
    </rPh>
    <rPh sb="228" eb="230">
      <t>ネンカン</t>
    </rPh>
    <rPh sb="230" eb="231">
      <t>ソウ</t>
    </rPh>
    <rPh sb="231" eb="233">
      <t>ユウシュウ</t>
    </rPh>
    <rPh sb="233" eb="235">
      <t>スイリョウ</t>
    </rPh>
    <rPh sb="236" eb="238">
      <t>ゲンショウ</t>
    </rPh>
    <rPh sb="242" eb="244">
      <t>ゾウカ</t>
    </rPh>
    <rPh sb="251" eb="253">
      <t>シセツ</t>
    </rPh>
    <rPh sb="253" eb="255">
      <t>リヨウ</t>
    </rPh>
    <rPh sb="255" eb="256">
      <t>リツ</t>
    </rPh>
    <rPh sb="257" eb="259">
      <t>ルイジ</t>
    </rPh>
    <rPh sb="259" eb="261">
      <t>ダンタイ</t>
    </rPh>
    <rPh sb="264" eb="265">
      <t>タカ</t>
    </rPh>
    <rPh sb="266" eb="268">
      <t>スイジュン</t>
    </rPh>
    <rPh sb="275" eb="277">
      <t>シセツ</t>
    </rPh>
    <rPh sb="278" eb="281">
      <t>コウリツテキ</t>
    </rPh>
    <rPh sb="282" eb="284">
      <t>リヨウ</t>
    </rPh>
    <rPh sb="289" eb="291">
      <t>ジョウタイ</t>
    </rPh>
    <rPh sb="297" eb="300">
      <t>ユウシュウリツ</t>
    </rPh>
    <rPh sb="301" eb="304">
      <t>ゼンネンド</t>
    </rPh>
    <rPh sb="307" eb="310">
      <t>ドウスイジュン</t>
    </rPh>
    <rPh sb="317" eb="319">
      <t>ルイジ</t>
    </rPh>
    <rPh sb="319" eb="321">
      <t>ダンタイ</t>
    </rPh>
    <rPh sb="321" eb="324">
      <t>ヘイキンチ</t>
    </rPh>
    <rPh sb="325" eb="327">
      <t>ウワマワ</t>
    </rPh>
    <rPh sb="331" eb="333">
      <t>ジョウキョウ</t>
    </rPh>
    <rPh sb="339" eb="341">
      <t>カンロ</t>
    </rPh>
    <rPh sb="342" eb="345">
      <t>ロウキュウカ</t>
    </rPh>
    <rPh sb="346" eb="347">
      <t>トモナ</t>
    </rPh>
    <rPh sb="348" eb="350">
      <t>ロウスイ</t>
    </rPh>
    <rPh sb="350" eb="352">
      <t>ハッセイ</t>
    </rPh>
    <rPh sb="352" eb="353">
      <t>スウ</t>
    </rPh>
    <rPh sb="354" eb="356">
      <t>ゾウカ</t>
    </rPh>
    <rPh sb="356" eb="358">
      <t>ケイコウ</t>
    </rPh>
    <rPh sb="364" eb="367">
      <t>ケイカクテキ</t>
    </rPh>
    <rPh sb="368" eb="370">
      <t>コウシン</t>
    </rPh>
    <rPh sb="371" eb="372">
      <t>オコナ</t>
    </rPh>
    <rPh sb="376" eb="37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</si>
</sst>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3-4766-980A-E1B228EE2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0.62</c:v>
                </c:pt>
                <c:pt idx="1">
                  <c:v>0.39</c:v>
                </c:pt>
                <c:pt idx="2">
                  <c:v>0.61</c:v>
                </c:pt>
                <c:pt idx="3">
                  <c:v>0.4</c:v>
                </c:pt>
                <c:pt idx="4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3-4766-980A-E1B228EE2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68.17</c:v>
                </c:pt>
                <c:pt idx="1">
                  <c:v>68.78</c:v>
                </c:pt>
                <c:pt idx="2">
                  <c:v>72.150000000000006</c:v>
                </c:pt>
                <c:pt idx="3">
                  <c:v>67.55</c:v>
                </c:pt>
                <c:pt idx="4">
                  <c:v>66.52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1-45F7-81CD-F22F71208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48.26</c:v>
                </c:pt>
                <c:pt idx="1">
                  <c:v>48.01</c:v>
                </c:pt>
                <c:pt idx="2">
                  <c:v>49.08</c:v>
                </c:pt>
                <c:pt idx="3">
                  <c:v>51.46</c:v>
                </c:pt>
                <c:pt idx="4">
                  <c:v>51.84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31-45F7-81CD-F22F71208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76.849999999999994</c:v>
                </c:pt>
                <c:pt idx="1">
                  <c:v>80.12</c:v>
                </c:pt>
                <c:pt idx="2">
                  <c:v>74.010000000000005</c:v>
                </c:pt>
                <c:pt idx="3">
                  <c:v>78.59</c:v>
                </c:pt>
                <c:pt idx="4">
                  <c:v>78.12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8-4596-B7BB-5264E9793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72.72</c:v>
                </c:pt>
                <c:pt idx="1">
                  <c:v>72.75</c:v>
                </c:pt>
                <c:pt idx="2">
                  <c:v>71.27</c:v>
                </c:pt>
                <c:pt idx="3">
                  <c:v>68.58</c:v>
                </c:pt>
                <c:pt idx="4">
                  <c:v>67.94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18-4596-B7BB-5264E9793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80.180000000000007</c:v>
                </c:pt>
                <c:pt idx="2">
                  <c:v>66.540000000000006</c:v>
                </c:pt>
                <c:pt idx="3">
                  <c:v>57.18</c:v>
                </c:pt>
                <c:pt idx="4">
                  <c:v>53.2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1-4BC6-902D-CBB7D1E98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73.25</c:v>
                </c:pt>
                <c:pt idx="1">
                  <c:v>75.06</c:v>
                </c:pt>
                <c:pt idx="2">
                  <c:v>73.22</c:v>
                </c:pt>
                <c:pt idx="3">
                  <c:v>69.05</c:v>
                </c:pt>
                <c:pt idx="4">
                  <c:v>67.02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01-4BC6-902D-CBB7D1E98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C-4277-B23F-0356D370B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AC-4277-B23F-0356D370B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4-4473-B517-3162B0A10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64-4473-B517-3162B0A10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B-475E-82B7-62D636748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AB-475E-82B7-62D636748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1-4A61-9CC1-F7C74BA48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01-4A61-9CC1-F7C74BA48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2064.0700000000002</c:v>
                </c:pt>
                <c:pt idx="1">
                  <c:v>1852.82</c:v>
                </c:pt>
                <c:pt idx="2">
                  <c:v>1787.45</c:v>
                </c:pt>
                <c:pt idx="3">
                  <c:v>1708.11</c:v>
                </c:pt>
                <c:pt idx="4">
                  <c:v>1601.6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8-44B4-A804-75AAC202F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1274.21</c:v>
                </c:pt>
                <c:pt idx="1">
                  <c:v>1183.92</c:v>
                </c:pt>
                <c:pt idx="2">
                  <c:v>1128.72</c:v>
                </c:pt>
                <c:pt idx="3">
                  <c:v>1125.25</c:v>
                </c:pt>
                <c:pt idx="4">
                  <c:v>1157.05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78-44B4-A804-75AAC202F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37.270000000000003</c:v>
                </c:pt>
                <c:pt idx="1">
                  <c:v>46.62</c:v>
                </c:pt>
                <c:pt idx="2">
                  <c:v>43.61</c:v>
                </c:pt>
                <c:pt idx="3">
                  <c:v>38.14</c:v>
                </c:pt>
                <c:pt idx="4">
                  <c:v>34.46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5-402F-A6DF-1455708DD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41.25</c:v>
                </c:pt>
                <c:pt idx="1">
                  <c:v>42.5</c:v>
                </c:pt>
                <c:pt idx="2">
                  <c:v>41.84</c:v>
                </c:pt>
                <c:pt idx="3">
                  <c:v>41.44</c:v>
                </c:pt>
                <c:pt idx="4">
                  <c:v>37.65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5-402F-A6DF-1455708DD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508.18</c:v>
                </c:pt>
                <c:pt idx="1">
                  <c:v>417.31</c:v>
                </c:pt>
                <c:pt idx="2">
                  <c:v>458.42</c:v>
                </c:pt>
                <c:pt idx="3">
                  <c:v>520.79999999999995</c:v>
                </c:pt>
                <c:pt idx="4">
                  <c:v>582.65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9-4B1F-8E39-EA156AF77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383.25</c:v>
                </c:pt>
                <c:pt idx="1">
                  <c:v>377.72</c:v>
                </c:pt>
                <c:pt idx="2">
                  <c:v>390.47</c:v>
                </c:pt>
                <c:pt idx="3">
                  <c:v>403.61</c:v>
                </c:pt>
                <c:pt idx="4">
                  <c:v>442.82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9-4B1F-8E39-EA156AF77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【982.48】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V1" zoomScaleNormal="10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9.75" customHeight="1" x14ac:dyDescent="0.2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9.75" customHeight="1" x14ac:dyDescent="0.2">
      <c r="A4" s="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1" t="str">
        <f>データ!H6</f>
        <v>和歌山県　古座川町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2" t="s">
        <v>1</v>
      </c>
      <c r="C7" s="32"/>
      <c r="D7" s="32"/>
      <c r="E7" s="32"/>
      <c r="F7" s="32"/>
      <c r="G7" s="32"/>
      <c r="H7" s="32"/>
      <c r="I7" s="32" t="s">
        <v>2</v>
      </c>
      <c r="J7" s="32"/>
      <c r="K7" s="32"/>
      <c r="L7" s="32"/>
      <c r="M7" s="32"/>
      <c r="N7" s="32"/>
      <c r="O7" s="32"/>
      <c r="P7" s="32" t="s">
        <v>3</v>
      </c>
      <c r="Q7" s="32"/>
      <c r="R7" s="32"/>
      <c r="S7" s="32"/>
      <c r="T7" s="32"/>
      <c r="U7" s="32"/>
      <c r="V7" s="32"/>
      <c r="W7" s="32" t="s">
        <v>4</v>
      </c>
      <c r="X7" s="32"/>
      <c r="Y7" s="32"/>
      <c r="Z7" s="32"/>
      <c r="AA7" s="32"/>
      <c r="AB7" s="32"/>
      <c r="AC7" s="32"/>
      <c r="AD7" s="32" t="s">
        <v>5</v>
      </c>
      <c r="AE7" s="32"/>
      <c r="AF7" s="32"/>
      <c r="AG7" s="32"/>
      <c r="AH7" s="32"/>
      <c r="AI7" s="32"/>
      <c r="AJ7" s="32"/>
      <c r="AK7" s="2"/>
      <c r="AL7" s="32" t="s">
        <v>6</v>
      </c>
      <c r="AM7" s="32"/>
      <c r="AN7" s="32"/>
      <c r="AO7" s="32"/>
      <c r="AP7" s="32"/>
      <c r="AQ7" s="32"/>
      <c r="AR7" s="32"/>
      <c r="AS7" s="32"/>
      <c r="AT7" s="32" t="s">
        <v>7</v>
      </c>
      <c r="AU7" s="32"/>
      <c r="AV7" s="32"/>
      <c r="AW7" s="32"/>
      <c r="AX7" s="32"/>
      <c r="AY7" s="32"/>
      <c r="AZ7" s="32"/>
      <c r="BA7" s="32"/>
      <c r="BB7" s="32" t="s">
        <v>8</v>
      </c>
      <c r="BC7" s="32"/>
      <c r="BD7" s="32"/>
      <c r="BE7" s="32"/>
      <c r="BF7" s="32"/>
      <c r="BG7" s="32"/>
      <c r="BH7" s="32"/>
      <c r="BI7" s="32"/>
      <c r="BJ7" s="3"/>
      <c r="BK7" s="3"/>
      <c r="BL7" s="33" t="s">
        <v>9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5"/>
    </row>
    <row r="8" spans="1:78" ht="18.75" customHeight="1" x14ac:dyDescent="0.2">
      <c r="A8" s="2"/>
      <c r="B8" s="36" t="str">
        <f>データ!$I$6</f>
        <v>法非適用</v>
      </c>
      <c r="C8" s="36"/>
      <c r="D8" s="36"/>
      <c r="E8" s="36"/>
      <c r="F8" s="36"/>
      <c r="G8" s="36"/>
      <c r="H8" s="36"/>
      <c r="I8" s="36" t="str">
        <f>データ!$J$6</f>
        <v>水道事業</v>
      </c>
      <c r="J8" s="36"/>
      <c r="K8" s="36"/>
      <c r="L8" s="36"/>
      <c r="M8" s="36"/>
      <c r="N8" s="36"/>
      <c r="O8" s="36"/>
      <c r="P8" s="36" t="str">
        <f>データ!$K$6</f>
        <v>簡易水道事業</v>
      </c>
      <c r="Q8" s="36"/>
      <c r="R8" s="36"/>
      <c r="S8" s="36"/>
      <c r="T8" s="36"/>
      <c r="U8" s="36"/>
      <c r="V8" s="36"/>
      <c r="W8" s="36" t="str">
        <f>データ!$L$6</f>
        <v>D4</v>
      </c>
      <c r="X8" s="36"/>
      <c r="Y8" s="36"/>
      <c r="Z8" s="36"/>
      <c r="AA8" s="36"/>
      <c r="AB8" s="36"/>
      <c r="AC8" s="36"/>
      <c r="AD8" s="36" t="str">
        <f>データ!$M$6</f>
        <v>非設置</v>
      </c>
      <c r="AE8" s="36"/>
      <c r="AF8" s="36"/>
      <c r="AG8" s="36"/>
      <c r="AH8" s="36"/>
      <c r="AI8" s="36"/>
      <c r="AJ8" s="36"/>
      <c r="AK8" s="2"/>
      <c r="AL8" s="37">
        <f>データ!$R$6</f>
        <v>2446</v>
      </c>
      <c r="AM8" s="37"/>
      <c r="AN8" s="37"/>
      <c r="AO8" s="37"/>
      <c r="AP8" s="37"/>
      <c r="AQ8" s="37"/>
      <c r="AR8" s="37"/>
      <c r="AS8" s="37"/>
      <c r="AT8" s="38">
        <f>データ!$S$6</f>
        <v>294.23</v>
      </c>
      <c r="AU8" s="38"/>
      <c r="AV8" s="38"/>
      <c r="AW8" s="38"/>
      <c r="AX8" s="38"/>
      <c r="AY8" s="38"/>
      <c r="AZ8" s="38"/>
      <c r="BA8" s="38"/>
      <c r="BB8" s="38">
        <f>データ!$T$6</f>
        <v>8.31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2">
      <c r="A9" s="2"/>
      <c r="B9" s="32" t="s">
        <v>12</v>
      </c>
      <c r="C9" s="32"/>
      <c r="D9" s="32"/>
      <c r="E9" s="32"/>
      <c r="F9" s="32"/>
      <c r="G9" s="32"/>
      <c r="H9" s="32"/>
      <c r="I9" s="32" t="s">
        <v>13</v>
      </c>
      <c r="J9" s="32"/>
      <c r="K9" s="32"/>
      <c r="L9" s="32"/>
      <c r="M9" s="32"/>
      <c r="N9" s="32"/>
      <c r="O9" s="32"/>
      <c r="P9" s="32" t="s">
        <v>14</v>
      </c>
      <c r="Q9" s="32"/>
      <c r="R9" s="32"/>
      <c r="S9" s="32"/>
      <c r="T9" s="32"/>
      <c r="U9" s="32"/>
      <c r="V9" s="32"/>
      <c r="W9" s="32" t="s">
        <v>15</v>
      </c>
      <c r="X9" s="32"/>
      <c r="Y9" s="32"/>
      <c r="Z9" s="32"/>
      <c r="AA9" s="32"/>
      <c r="AB9" s="32"/>
      <c r="AC9" s="32"/>
      <c r="AD9" s="2"/>
      <c r="AE9" s="2"/>
      <c r="AF9" s="2"/>
      <c r="AG9" s="2"/>
      <c r="AH9" s="3"/>
      <c r="AI9" s="2"/>
      <c r="AJ9" s="2"/>
      <c r="AK9" s="2"/>
      <c r="AL9" s="32" t="s">
        <v>16</v>
      </c>
      <c r="AM9" s="32"/>
      <c r="AN9" s="32"/>
      <c r="AO9" s="32"/>
      <c r="AP9" s="32"/>
      <c r="AQ9" s="32"/>
      <c r="AR9" s="32"/>
      <c r="AS9" s="32"/>
      <c r="AT9" s="32" t="s">
        <v>17</v>
      </c>
      <c r="AU9" s="32"/>
      <c r="AV9" s="32"/>
      <c r="AW9" s="32"/>
      <c r="AX9" s="32"/>
      <c r="AY9" s="32"/>
      <c r="AZ9" s="32"/>
      <c r="BA9" s="32"/>
      <c r="BB9" s="32" t="s">
        <v>18</v>
      </c>
      <c r="BC9" s="32"/>
      <c r="BD9" s="32"/>
      <c r="BE9" s="32"/>
      <c r="BF9" s="32"/>
      <c r="BG9" s="32"/>
      <c r="BH9" s="32"/>
      <c r="BI9" s="32"/>
      <c r="BJ9" s="3"/>
      <c r="BK9" s="3"/>
      <c r="BL9" s="43" t="s">
        <v>19</v>
      </c>
      <c r="BM9" s="44"/>
      <c r="BN9" s="45" t="s">
        <v>20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6"/>
    </row>
    <row r="10" spans="1:78" ht="18.75" customHeight="1" x14ac:dyDescent="0.2">
      <c r="A10" s="2"/>
      <c r="B10" s="38" t="str">
        <f>データ!$N$6</f>
        <v>-</v>
      </c>
      <c r="C10" s="38"/>
      <c r="D10" s="38"/>
      <c r="E10" s="38"/>
      <c r="F10" s="38"/>
      <c r="G10" s="38"/>
      <c r="H10" s="38"/>
      <c r="I10" s="38" t="str">
        <f>データ!$O$6</f>
        <v>該当数値なし</v>
      </c>
      <c r="J10" s="38"/>
      <c r="K10" s="38"/>
      <c r="L10" s="38"/>
      <c r="M10" s="38"/>
      <c r="N10" s="38"/>
      <c r="O10" s="38"/>
      <c r="P10" s="38">
        <f>データ!$P$6</f>
        <v>35.89</v>
      </c>
      <c r="Q10" s="38"/>
      <c r="R10" s="38"/>
      <c r="S10" s="38"/>
      <c r="T10" s="38"/>
      <c r="U10" s="38"/>
      <c r="V10" s="38"/>
      <c r="W10" s="37">
        <f>データ!$Q$6</f>
        <v>3210</v>
      </c>
      <c r="X10" s="37"/>
      <c r="Y10" s="37"/>
      <c r="Z10" s="37"/>
      <c r="AA10" s="37"/>
      <c r="AB10" s="37"/>
      <c r="AC10" s="37"/>
      <c r="AD10" s="2"/>
      <c r="AE10" s="2"/>
      <c r="AF10" s="2"/>
      <c r="AG10" s="2"/>
      <c r="AH10" s="2"/>
      <c r="AI10" s="2"/>
      <c r="AJ10" s="2"/>
      <c r="AK10" s="2"/>
      <c r="AL10" s="37">
        <f>データ!$U$6</f>
        <v>866</v>
      </c>
      <c r="AM10" s="37"/>
      <c r="AN10" s="37"/>
      <c r="AO10" s="37"/>
      <c r="AP10" s="37"/>
      <c r="AQ10" s="37"/>
      <c r="AR10" s="37"/>
      <c r="AS10" s="37"/>
      <c r="AT10" s="38">
        <f>データ!$V$6</f>
        <v>2.67</v>
      </c>
      <c r="AU10" s="38"/>
      <c r="AV10" s="38"/>
      <c r="AW10" s="38"/>
      <c r="AX10" s="38"/>
      <c r="AY10" s="38"/>
      <c r="AZ10" s="38"/>
      <c r="BA10" s="38"/>
      <c r="BB10" s="38">
        <f>データ!$W$6</f>
        <v>324.33999999999997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21</v>
      </c>
      <c r="BM10" s="54"/>
      <c r="BN10" s="55" t="s">
        <v>22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65" t="s">
        <v>25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47" t="s">
        <v>116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65" t="s">
        <v>26</v>
      </c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68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7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47" t="s">
        <v>114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2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65" t="s">
        <v>28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68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7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7" t="s">
        <v>115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【73.00】</v>
      </c>
      <c r="F85" s="13" t="s">
        <v>41</v>
      </c>
      <c r="G85" s="13" t="s">
        <v>41</v>
      </c>
      <c r="H85" s="13" t="str">
        <f>データ!BO6</f>
        <v>【982.48】</v>
      </c>
      <c r="I85" s="13" t="str">
        <f>データ!BZ6</f>
        <v>【50.61】</v>
      </c>
      <c r="J85" s="13" t="str">
        <f>データ!CK6</f>
        <v>【320.83】</v>
      </c>
      <c r="K85" s="13" t="str">
        <f>データ!CV6</f>
        <v>【56.15】</v>
      </c>
      <c r="L85" s="13" t="str">
        <f>データ!DG6</f>
        <v>【70.01】</v>
      </c>
      <c r="M85" s="13" t="s">
        <v>41</v>
      </c>
      <c r="N85" s="13" t="s">
        <v>42</v>
      </c>
      <c r="O85" s="13" t="str">
        <f>データ!EN6</f>
        <v>【0.52】</v>
      </c>
    </row>
  </sheetData>
  <sheetProtection algorithmName="SHA-512" hashValue="2Mhu2eINhqQycb0oVlOalRbnmfY2No+Ccz0EM6TlS2/7pebxPrzVqnwFdSDtNCj1MkXEoBm/77ip8zYQNvfXkQ==" saltValue="BJ73vHrQg9/bXyzxv6m9UA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44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45</v>
      </c>
      <c r="B3" s="16" t="s">
        <v>46</v>
      </c>
      <c r="C3" s="16" t="s">
        <v>47</v>
      </c>
      <c r="D3" s="16" t="s">
        <v>48</v>
      </c>
      <c r="E3" s="16" t="s">
        <v>49</v>
      </c>
      <c r="F3" s="16" t="s">
        <v>50</v>
      </c>
      <c r="G3" s="16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53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54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2">
      <c r="A4" s="15" t="s">
        <v>55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56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57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58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59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60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61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62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63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64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65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66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2">
      <c r="A5" s="15" t="s">
        <v>67</v>
      </c>
      <c r="B5" s="18"/>
      <c r="C5" s="18"/>
      <c r="D5" s="18"/>
      <c r="E5" s="18"/>
      <c r="F5" s="18"/>
      <c r="G5" s="18"/>
      <c r="H5" s="19" t="s">
        <v>68</v>
      </c>
      <c r="I5" s="19" t="s">
        <v>69</v>
      </c>
      <c r="J5" s="19" t="s">
        <v>70</v>
      </c>
      <c r="K5" s="19" t="s">
        <v>71</v>
      </c>
      <c r="L5" s="19" t="s">
        <v>72</v>
      </c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9" t="s">
        <v>78</v>
      </c>
      <c r="S5" s="19" t="s">
        <v>79</v>
      </c>
      <c r="T5" s="19" t="s">
        <v>80</v>
      </c>
      <c r="U5" s="19" t="s">
        <v>81</v>
      </c>
      <c r="V5" s="19" t="s">
        <v>82</v>
      </c>
      <c r="W5" s="19" t="s">
        <v>83</v>
      </c>
      <c r="X5" s="19" t="s">
        <v>84</v>
      </c>
      <c r="Y5" s="19" t="s">
        <v>85</v>
      </c>
      <c r="Z5" s="19" t="s">
        <v>86</v>
      </c>
      <c r="AA5" s="19" t="s">
        <v>87</v>
      </c>
      <c r="AB5" s="19" t="s">
        <v>88</v>
      </c>
      <c r="AC5" s="19" t="s">
        <v>89</v>
      </c>
      <c r="AD5" s="19" t="s">
        <v>90</v>
      </c>
      <c r="AE5" s="19" t="s">
        <v>91</v>
      </c>
      <c r="AF5" s="19" t="s">
        <v>92</v>
      </c>
      <c r="AG5" s="19" t="s">
        <v>93</v>
      </c>
      <c r="AH5" s="19" t="s">
        <v>29</v>
      </c>
      <c r="AI5" s="19" t="s">
        <v>84</v>
      </c>
      <c r="AJ5" s="19" t="s">
        <v>85</v>
      </c>
      <c r="AK5" s="19" t="s">
        <v>86</v>
      </c>
      <c r="AL5" s="19" t="s">
        <v>87</v>
      </c>
      <c r="AM5" s="19" t="s">
        <v>88</v>
      </c>
      <c r="AN5" s="19" t="s">
        <v>89</v>
      </c>
      <c r="AO5" s="19" t="s">
        <v>90</v>
      </c>
      <c r="AP5" s="19" t="s">
        <v>91</v>
      </c>
      <c r="AQ5" s="19" t="s">
        <v>92</v>
      </c>
      <c r="AR5" s="19" t="s">
        <v>93</v>
      </c>
      <c r="AS5" s="19" t="s">
        <v>94</v>
      </c>
      <c r="AT5" s="19" t="s">
        <v>84</v>
      </c>
      <c r="AU5" s="19" t="s">
        <v>85</v>
      </c>
      <c r="AV5" s="19" t="s">
        <v>86</v>
      </c>
      <c r="AW5" s="19" t="s">
        <v>87</v>
      </c>
      <c r="AX5" s="19" t="s">
        <v>88</v>
      </c>
      <c r="AY5" s="19" t="s">
        <v>89</v>
      </c>
      <c r="AZ5" s="19" t="s">
        <v>90</v>
      </c>
      <c r="BA5" s="19" t="s">
        <v>91</v>
      </c>
      <c r="BB5" s="19" t="s">
        <v>92</v>
      </c>
      <c r="BC5" s="19" t="s">
        <v>93</v>
      </c>
      <c r="BD5" s="19" t="s">
        <v>94</v>
      </c>
      <c r="BE5" s="19" t="s">
        <v>84</v>
      </c>
      <c r="BF5" s="19" t="s">
        <v>85</v>
      </c>
      <c r="BG5" s="19" t="s">
        <v>86</v>
      </c>
      <c r="BH5" s="19" t="s">
        <v>87</v>
      </c>
      <c r="BI5" s="19" t="s">
        <v>88</v>
      </c>
      <c r="BJ5" s="19" t="s">
        <v>89</v>
      </c>
      <c r="BK5" s="19" t="s">
        <v>90</v>
      </c>
      <c r="BL5" s="19" t="s">
        <v>91</v>
      </c>
      <c r="BM5" s="19" t="s">
        <v>92</v>
      </c>
      <c r="BN5" s="19" t="s">
        <v>93</v>
      </c>
      <c r="BO5" s="19" t="s">
        <v>94</v>
      </c>
      <c r="BP5" s="19" t="s">
        <v>84</v>
      </c>
      <c r="BQ5" s="19" t="s">
        <v>85</v>
      </c>
      <c r="BR5" s="19" t="s">
        <v>86</v>
      </c>
      <c r="BS5" s="19" t="s">
        <v>87</v>
      </c>
      <c r="BT5" s="19" t="s">
        <v>88</v>
      </c>
      <c r="BU5" s="19" t="s">
        <v>89</v>
      </c>
      <c r="BV5" s="19" t="s">
        <v>90</v>
      </c>
      <c r="BW5" s="19" t="s">
        <v>91</v>
      </c>
      <c r="BX5" s="19" t="s">
        <v>92</v>
      </c>
      <c r="BY5" s="19" t="s">
        <v>93</v>
      </c>
      <c r="BZ5" s="19" t="s">
        <v>94</v>
      </c>
      <c r="CA5" s="19" t="s">
        <v>84</v>
      </c>
      <c r="CB5" s="19" t="s">
        <v>85</v>
      </c>
      <c r="CC5" s="19" t="s">
        <v>86</v>
      </c>
      <c r="CD5" s="19" t="s">
        <v>87</v>
      </c>
      <c r="CE5" s="19" t="s">
        <v>88</v>
      </c>
      <c r="CF5" s="19" t="s">
        <v>89</v>
      </c>
      <c r="CG5" s="19" t="s">
        <v>90</v>
      </c>
      <c r="CH5" s="19" t="s">
        <v>91</v>
      </c>
      <c r="CI5" s="19" t="s">
        <v>92</v>
      </c>
      <c r="CJ5" s="19" t="s">
        <v>93</v>
      </c>
      <c r="CK5" s="19" t="s">
        <v>94</v>
      </c>
      <c r="CL5" s="19" t="s">
        <v>84</v>
      </c>
      <c r="CM5" s="19" t="s">
        <v>85</v>
      </c>
      <c r="CN5" s="19" t="s">
        <v>86</v>
      </c>
      <c r="CO5" s="19" t="s">
        <v>87</v>
      </c>
      <c r="CP5" s="19" t="s">
        <v>88</v>
      </c>
      <c r="CQ5" s="19" t="s">
        <v>89</v>
      </c>
      <c r="CR5" s="19" t="s">
        <v>90</v>
      </c>
      <c r="CS5" s="19" t="s">
        <v>91</v>
      </c>
      <c r="CT5" s="19" t="s">
        <v>92</v>
      </c>
      <c r="CU5" s="19" t="s">
        <v>93</v>
      </c>
      <c r="CV5" s="19" t="s">
        <v>94</v>
      </c>
      <c r="CW5" s="19" t="s">
        <v>84</v>
      </c>
      <c r="CX5" s="19" t="s">
        <v>85</v>
      </c>
      <c r="CY5" s="19" t="s">
        <v>86</v>
      </c>
      <c r="CZ5" s="19" t="s">
        <v>87</v>
      </c>
      <c r="DA5" s="19" t="s">
        <v>88</v>
      </c>
      <c r="DB5" s="19" t="s">
        <v>89</v>
      </c>
      <c r="DC5" s="19" t="s">
        <v>90</v>
      </c>
      <c r="DD5" s="19" t="s">
        <v>91</v>
      </c>
      <c r="DE5" s="19" t="s">
        <v>92</v>
      </c>
      <c r="DF5" s="19" t="s">
        <v>93</v>
      </c>
      <c r="DG5" s="19" t="s">
        <v>94</v>
      </c>
      <c r="DH5" s="19" t="s">
        <v>84</v>
      </c>
      <c r="DI5" s="19" t="s">
        <v>85</v>
      </c>
      <c r="DJ5" s="19" t="s">
        <v>86</v>
      </c>
      <c r="DK5" s="19" t="s">
        <v>87</v>
      </c>
      <c r="DL5" s="19" t="s">
        <v>88</v>
      </c>
      <c r="DM5" s="19" t="s">
        <v>89</v>
      </c>
      <c r="DN5" s="19" t="s">
        <v>90</v>
      </c>
      <c r="DO5" s="19" t="s">
        <v>91</v>
      </c>
      <c r="DP5" s="19" t="s">
        <v>92</v>
      </c>
      <c r="DQ5" s="19" t="s">
        <v>93</v>
      </c>
      <c r="DR5" s="19" t="s">
        <v>94</v>
      </c>
      <c r="DS5" s="19" t="s">
        <v>84</v>
      </c>
      <c r="DT5" s="19" t="s">
        <v>85</v>
      </c>
      <c r="DU5" s="19" t="s">
        <v>86</v>
      </c>
      <c r="DV5" s="19" t="s">
        <v>87</v>
      </c>
      <c r="DW5" s="19" t="s">
        <v>88</v>
      </c>
      <c r="DX5" s="19" t="s">
        <v>89</v>
      </c>
      <c r="DY5" s="19" t="s">
        <v>90</v>
      </c>
      <c r="DZ5" s="19" t="s">
        <v>91</v>
      </c>
      <c r="EA5" s="19" t="s">
        <v>92</v>
      </c>
      <c r="EB5" s="19" t="s">
        <v>93</v>
      </c>
      <c r="EC5" s="19" t="s">
        <v>94</v>
      </c>
      <c r="ED5" s="19" t="s">
        <v>84</v>
      </c>
      <c r="EE5" s="19" t="s">
        <v>85</v>
      </c>
      <c r="EF5" s="19" t="s">
        <v>86</v>
      </c>
      <c r="EG5" s="19" t="s">
        <v>87</v>
      </c>
      <c r="EH5" s="19" t="s">
        <v>88</v>
      </c>
      <c r="EI5" s="19" t="s">
        <v>89</v>
      </c>
      <c r="EJ5" s="19" t="s">
        <v>90</v>
      </c>
      <c r="EK5" s="19" t="s">
        <v>91</v>
      </c>
      <c r="EL5" s="19" t="s">
        <v>92</v>
      </c>
      <c r="EM5" s="19" t="s">
        <v>93</v>
      </c>
      <c r="EN5" s="19" t="s">
        <v>94</v>
      </c>
    </row>
    <row r="6" spans="1:144" s="23" customFormat="1" x14ac:dyDescent="0.2">
      <c r="A6" s="15" t="s">
        <v>95</v>
      </c>
      <c r="B6" s="20">
        <f>B7</f>
        <v>2022</v>
      </c>
      <c r="C6" s="20">
        <f t="shared" ref="C6:W6" si="3">C7</f>
        <v>304247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和歌山県　古座川町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D4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35.89</v>
      </c>
      <c r="Q6" s="21">
        <f t="shared" si="3"/>
        <v>3210</v>
      </c>
      <c r="R6" s="21">
        <f t="shared" si="3"/>
        <v>2446</v>
      </c>
      <c r="S6" s="21">
        <f t="shared" si="3"/>
        <v>294.23</v>
      </c>
      <c r="T6" s="21">
        <f t="shared" si="3"/>
        <v>8.31</v>
      </c>
      <c r="U6" s="21">
        <f t="shared" si="3"/>
        <v>866</v>
      </c>
      <c r="V6" s="21">
        <f t="shared" si="3"/>
        <v>2.67</v>
      </c>
      <c r="W6" s="21">
        <f t="shared" si="3"/>
        <v>324.33999999999997</v>
      </c>
      <c r="X6" s="22">
        <f>IF(X7="",NA(),X7)</f>
        <v>77.25</v>
      </c>
      <c r="Y6" s="22">
        <f t="shared" ref="Y6:AG6" si="4">IF(Y7="",NA(),Y7)</f>
        <v>80.180000000000007</v>
      </c>
      <c r="Z6" s="22">
        <f t="shared" si="4"/>
        <v>66.540000000000006</v>
      </c>
      <c r="AA6" s="22">
        <f t="shared" si="4"/>
        <v>57.18</v>
      </c>
      <c r="AB6" s="22">
        <f t="shared" si="4"/>
        <v>53.2</v>
      </c>
      <c r="AC6" s="22">
        <f t="shared" si="4"/>
        <v>73.25</v>
      </c>
      <c r="AD6" s="22">
        <f t="shared" si="4"/>
        <v>75.06</v>
      </c>
      <c r="AE6" s="22">
        <f t="shared" si="4"/>
        <v>73.22</v>
      </c>
      <c r="AF6" s="22">
        <f t="shared" si="4"/>
        <v>69.05</v>
      </c>
      <c r="AG6" s="22">
        <f t="shared" si="4"/>
        <v>67.02</v>
      </c>
      <c r="AH6" s="21" t="str">
        <f>IF(AH7="","",IF(AH7="-","【-】","【"&amp;SUBSTITUTE(TEXT(AH7,"#,##0.00"),"-","△")&amp;"】"))</f>
        <v>【73.00】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2064.0700000000002</v>
      </c>
      <c r="BF6" s="22">
        <f t="shared" ref="BF6:BN6" si="7">IF(BF7="",NA(),BF7)</f>
        <v>1852.82</v>
      </c>
      <c r="BG6" s="22">
        <f t="shared" si="7"/>
        <v>1787.45</v>
      </c>
      <c r="BH6" s="22">
        <f t="shared" si="7"/>
        <v>1708.11</v>
      </c>
      <c r="BI6" s="22">
        <f t="shared" si="7"/>
        <v>1601.6</v>
      </c>
      <c r="BJ6" s="22">
        <f t="shared" si="7"/>
        <v>1274.21</v>
      </c>
      <c r="BK6" s="22">
        <f t="shared" si="7"/>
        <v>1183.92</v>
      </c>
      <c r="BL6" s="22">
        <f t="shared" si="7"/>
        <v>1128.72</v>
      </c>
      <c r="BM6" s="22">
        <f t="shared" si="7"/>
        <v>1125.25</v>
      </c>
      <c r="BN6" s="22">
        <f t="shared" si="7"/>
        <v>1157.05</v>
      </c>
      <c r="BO6" s="21" t="str">
        <f>IF(BO7="","",IF(BO7="-","【-】","【"&amp;SUBSTITUTE(TEXT(BO7,"#,##0.00"),"-","△")&amp;"】"))</f>
        <v>【982.48】</v>
      </c>
      <c r="BP6" s="22">
        <f>IF(BP7="",NA(),BP7)</f>
        <v>37.270000000000003</v>
      </c>
      <c r="BQ6" s="22">
        <f t="shared" ref="BQ6:BY6" si="8">IF(BQ7="",NA(),BQ7)</f>
        <v>46.62</v>
      </c>
      <c r="BR6" s="22">
        <f t="shared" si="8"/>
        <v>43.61</v>
      </c>
      <c r="BS6" s="22">
        <f t="shared" si="8"/>
        <v>38.14</v>
      </c>
      <c r="BT6" s="22">
        <f t="shared" si="8"/>
        <v>34.46</v>
      </c>
      <c r="BU6" s="22">
        <f t="shared" si="8"/>
        <v>41.25</v>
      </c>
      <c r="BV6" s="22">
        <f t="shared" si="8"/>
        <v>42.5</v>
      </c>
      <c r="BW6" s="22">
        <f t="shared" si="8"/>
        <v>41.84</v>
      </c>
      <c r="BX6" s="22">
        <f t="shared" si="8"/>
        <v>41.44</v>
      </c>
      <c r="BY6" s="22">
        <f t="shared" si="8"/>
        <v>37.65</v>
      </c>
      <c r="BZ6" s="21" t="str">
        <f>IF(BZ7="","",IF(BZ7="-","【-】","【"&amp;SUBSTITUTE(TEXT(BZ7,"#,##0.00"),"-","△")&amp;"】"))</f>
        <v>【50.61】</v>
      </c>
      <c r="CA6" s="22">
        <f>IF(CA7="",NA(),CA7)</f>
        <v>508.18</v>
      </c>
      <c r="CB6" s="22">
        <f t="shared" ref="CB6:CJ6" si="9">IF(CB7="",NA(),CB7)</f>
        <v>417.31</v>
      </c>
      <c r="CC6" s="22">
        <f t="shared" si="9"/>
        <v>458.42</v>
      </c>
      <c r="CD6" s="22">
        <f t="shared" si="9"/>
        <v>520.79999999999995</v>
      </c>
      <c r="CE6" s="22">
        <f t="shared" si="9"/>
        <v>582.65</v>
      </c>
      <c r="CF6" s="22">
        <f t="shared" si="9"/>
        <v>383.25</v>
      </c>
      <c r="CG6" s="22">
        <f t="shared" si="9"/>
        <v>377.72</v>
      </c>
      <c r="CH6" s="22">
        <f t="shared" si="9"/>
        <v>390.47</v>
      </c>
      <c r="CI6" s="22">
        <f t="shared" si="9"/>
        <v>403.61</v>
      </c>
      <c r="CJ6" s="22">
        <f t="shared" si="9"/>
        <v>442.82</v>
      </c>
      <c r="CK6" s="21" t="str">
        <f>IF(CK7="","",IF(CK7="-","【-】","【"&amp;SUBSTITUTE(TEXT(CK7,"#,##0.00"),"-","△")&amp;"】"))</f>
        <v>【320.83】</v>
      </c>
      <c r="CL6" s="22">
        <f>IF(CL7="",NA(),CL7)</f>
        <v>68.17</v>
      </c>
      <c r="CM6" s="22">
        <f t="shared" ref="CM6:CU6" si="10">IF(CM7="",NA(),CM7)</f>
        <v>68.78</v>
      </c>
      <c r="CN6" s="22">
        <f t="shared" si="10"/>
        <v>72.150000000000006</v>
      </c>
      <c r="CO6" s="22">
        <f t="shared" si="10"/>
        <v>67.55</v>
      </c>
      <c r="CP6" s="22">
        <f t="shared" si="10"/>
        <v>66.52</v>
      </c>
      <c r="CQ6" s="22">
        <f t="shared" si="10"/>
        <v>48.26</v>
      </c>
      <c r="CR6" s="22">
        <f t="shared" si="10"/>
        <v>48.01</v>
      </c>
      <c r="CS6" s="22">
        <f t="shared" si="10"/>
        <v>49.08</v>
      </c>
      <c r="CT6" s="22">
        <f t="shared" si="10"/>
        <v>51.46</v>
      </c>
      <c r="CU6" s="22">
        <f t="shared" si="10"/>
        <v>51.84</v>
      </c>
      <c r="CV6" s="21" t="str">
        <f>IF(CV7="","",IF(CV7="-","【-】","【"&amp;SUBSTITUTE(TEXT(CV7,"#,##0.00"),"-","△")&amp;"】"))</f>
        <v>【56.15】</v>
      </c>
      <c r="CW6" s="22">
        <f>IF(CW7="",NA(),CW7)</f>
        <v>76.849999999999994</v>
      </c>
      <c r="CX6" s="22">
        <f t="shared" ref="CX6:DF6" si="11">IF(CX7="",NA(),CX7)</f>
        <v>80.12</v>
      </c>
      <c r="CY6" s="22">
        <f t="shared" si="11"/>
        <v>74.010000000000005</v>
      </c>
      <c r="CZ6" s="22">
        <f t="shared" si="11"/>
        <v>78.59</v>
      </c>
      <c r="DA6" s="22">
        <f t="shared" si="11"/>
        <v>78.12</v>
      </c>
      <c r="DB6" s="22">
        <f t="shared" si="11"/>
        <v>72.72</v>
      </c>
      <c r="DC6" s="22">
        <f t="shared" si="11"/>
        <v>72.75</v>
      </c>
      <c r="DD6" s="22">
        <f t="shared" si="11"/>
        <v>71.27</v>
      </c>
      <c r="DE6" s="22">
        <f t="shared" si="11"/>
        <v>68.58</v>
      </c>
      <c r="DF6" s="22">
        <f t="shared" si="11"/>
        <v>67.94</v>
      </c>
      <c r="DG6" s="21" t="str">
        <f>IF(DG7="","",IF(DG7="-","【-】","【"&amp;SUBSTITUTE(TEXT(DG7,"#,##0.00"),"-","△")&amp;"】"))</f>
        <v>【70.01】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0.62</v>
      </c>
      <c r="EJ6" s="22">
        <f t="shared" si="14"/>
        <v>0.39</v>
      </c>
      <c r="EK6" s="22">
        <f t="shared" si="14"/>
        <v>0.61</v>
      </c>
      <c r="EL6" s="22">
        <f t="shared" si="14"/>
        <v>0.4</v>
      </c>
      <c r="EM6" s="22">
        <f t="shared" si="14"/>
        <v>0.59</v>
      </c>
      <c r="EN6" s="21" t="str">
        <f>IF(EN7="","",IF(EN7="-","【-】","【"&amp;SUBSTITUTE(TEXT(EN7,"#,##0.00"),"-","△")&amp;"】"))</f>
        <v>【0.52】</v>
      </c>
    </row>
    <row r="7" spans="1:144" s="23" customFormat="1" x14ac:dyDescent="0.2">
      <c r="A7" s="15"/>
      <c r="B7" s="24">
        <v>2022</v>
      </c>
      <c r="C7" s="24">
        <v>304247</v>
      </c>
      <c r="D7" s="24">
        <v>47</v>
      </c>
      <c r="E7" s="24">
        <v>1</v>
      </c>
      <c r="F7" s="24">
        <v>0</v>
      </c>
      <c r="G7" s="24">
        <v>0</v>
      </c>
      <c r="H7" s="24" t="s">
        <v>96</v>
      </c>
      <c r="I7" s="24" t="s">
        <v>97</v>
      </c>
      <c r="J7" s="24" t="s">
        <v>98</v>
      </c>
      <c r="K7" s="24" t="s">
        <v>99</v>
      </c>
      <c r="L7" s="24" t="s">
        <v>100</v>
      </c>
      <c r="M7" s="24" t="s">
        <v>101</v>
      </c>
      <c r="N7" s="25" t="s">
        <v>102</v>
      </c>
      <c r="O7" s="25" t="s">
        <v>103</v>
      </c>
      <c r="P7" s="25">
        <v>35.89</v>
      </c>
      <c r="Q7" s="25">
        <v>3210</v>
      </c>
      <c r="R7" s="25">
        <v>2446</v>
      </c>
      <c r="S7" s="25">
        <v>294.23</v>
      </c>
      <c r="T7" s="25">
        <v>8.31</v>
      </c>
      <c r="U7" s="25">
        <v>866</v>
      </c>
      <c r="V7" s="25">
        <v>2.67</v>
      </c>
      <c r="W7" s="25">
        <v>324.33999999999997</v>
      </c>
      <c r="X7" s="25">
        <v>77.25</v>
      </c>
      <c r="Y7" s="25">
        <v>80.180000000000007</v>
      </c>
      <c r="Z7" s="25">
        <v>66.540000000000006</v>
      </c>
      <c r="AA7" s="25">
        <v>57.18</v>
      </c>
      <c r="AB7" s="25">
        <v>53.2</v>
      </c>
      <c r="AC7" s="25">
        <v>73.25</v>
      </c>
      <c r="AD7" s="25">
        <v>75.06</v>
      </c>
      <c r="AE7" s="25">
        <v>73.22</v>
      </c>
      <c r="AF7" s="25">
        <v>69.05</v>
      </c>
      <c r="AG7" s="25">
        <v>67.02</v>
      </c>
      <c r="AH7" s="25">
        <v>73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2064.0700000000002</v>
      </c>
      <c r="BF7" s="25">
        <v>1852.82</v>
      </c>
      <c r="BG7" s="25">
        <v>1787.45</v>
      </c>
      <c r="BH7" s="25">
        <v>1708.11</v>
      </c>
      <c r="BI7" s="25">
        <v>1601.6</v>
      </c>
      <c r="BJ7" s="25">
        <v>1274.21</v>
      </c>
      <c r="BK7" s="25">
        <v>1183.92</v>
      </c>
      <c r="BL7" s="25">
        <v>1128.72</v>
      </c>
      <c r="BM7" s="25">
        <v>1125.25</v>
      </c>
      <c r="BN7" s="25">
        <v>1157.05</v>
      </c>
      <c r="BO7" s="25">
        <v>982.48</v>
      </c>
      <c r="BP7" s="25">
        <v>37.270000000000003</v>
      </c>
      <c r="BQ7" s="25">
        <v>46.62</v>
      </c>
      <c r="BR7" s="25">
        <v>43.61</v>
      </c>
      <c r="BS7" s="25">
        <v>38.14</v>
      </c>
      <c r="BT7" s="25">
        <v>34.46</v>
      </c>
      <c r="BU7" s="25">
        <v>41.25</v>
      </c>
      <c r="BV7" s="25">
        <v>42.5</v>
      </c>
      <c r="BW7" s="25">
        <v>41.84</v>
      </c>
      <c r="BX7" s="25">
        <v>41.44</v>
      </c>
      <c r="BY7" s="25">
        <v>37.65</v>
      </c>
      <c r="BZ7" s="25">
        <v>50.61</v>
      </c>
      <c r="CA7" s="25">
        <v>508.18</v>
      </c>
      <c r="CB7" s="25">
        <v>417.31</v>
      </c>
      <c r="CC7" s="25">
        <v>458.42</v>
      </c>
      <c r="CD7" s="25">
        <v>520.79999999999995</v>
      </c>
      <c r="CE7" s="25">
        <v>582.65</v>
      </c>
      <c r="CF7" s="25">
        <v>383.25</v>
      </c>
      <c r="CG7" s="25">
        <v>377.72</v>
      </c>
      <c r="CH7" s="25">
        <v>390.47</v>
      </c>
      <c r="CI7" s="25">
        <v>403.61</v>
      </c>
      <c r="CJ7" s="25">
        <v>442.82</v>
      </c>
      <c r="CK7" s="25">
        <v>320.83</v>
      </c>
      <c r="CL7" s="25">
        <v>68.17</v>
      </c>
      <c r="CM7" s="25">
        <v>68.78</v>
      </c>
      <c r="CN7" s="25">
        <v>72.150000000000006</v>
      </c>
      <c r="CO7" s="25">
        <v>67.55</v>
      </c>
      <c r="CP7" s="25">
        <v>66.52</v>
      </c>
      <c r="CQ7" s="25">
        <v>48.26</v>
      </c>
      <c r="CR7" s="25">
        <v>48.01</v>
      </c>
      <c r="CS7" s="25">
        <v>49.08</v>
      </c>
      <c r="CT7" s="25">
        <v>51.46</v>
      </c>
      <c r="CU7" s="25">
        <v>51.84</v>
      </c>
      <c r="CV7" s="25">
        <v>56.15</v>
      </c>
      <c r="CW7" s="25">
        <v>76.849999999999994</v>
      </c>
      <c r="CX7" s="25">
        <v>80.12</v>
      </c>
      <c r="CY7" s="25">
        <v>74.010000000000005</v>
      </c>
      <c r="CZ7" s="25">
        <v>78.59</v>
      </c>
      <c r="DA7" s="25">
        <v>78.12</v>
      </c>
      <c r="DB7" s="25">
        <v>72.72</v>
      </c>
      <c r="DC7" s="25">
        <v>72.75</v>
      </c>
      <c r="DD7" s="25">
        <v>71.27</v>
      </c>
      <c r="DE7" s="25">
        <v>68.58</v>
      </c>
      <c r="DF7" s="25">
        <v>67.94</v>
      </c>
      <c r="DG7" s="25">
        <v>70.010000000000005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0.62</v>
      </c>
      <c r="EJ7" s="25">
        <v>0.39</v>
      </c>
      <c r="EK7" s="25">
        <v>0.61</v>
      </c>
      <c r="EL7" s="25">
        <v>0.4</v>
      </c>
      <c r="EM7" s="25">
        <v>0.59</v>
      </c>
      <c r="EN7" s="25">
        <v>0.52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2">
      <c r="A9" s="27"/>
      <c r="B9" s="27" t="s">
        <v>104</v>
      </c>
      <c r="C9" s="27" t="s">
        <v>105</v>
      </c>
      <c r="D9" s="27" t="s">
        <v>106</v>
      </c>
      <c r="E9" s="27" t="s">
        <v>107</v>
      </c>
      <c r="F9" s="27" t="s">
        <v>108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7" t="s">
        <v>46</v>
      </c>
      <c r="B10" s="28">
        <f t="shared" ref="B10:C10" si="15">DATEVALUE($B7+12-B11&amp;"/1/"&amp;B12)</f>
        <v>47484</v>
      </c>
      <c r="C10" s="29">
        <f t="shared" si="15"/>
        <v>47849</v>
      </c>
      <c r="D10" s="29">
        <f>DATEVALUE($B7+12-D11&amp;"/1/"&amp;D12)</f>
        <v>48215</v>
      </c>
      <c r="E10" s="29">
        <f>DATEVALUE($B7+12-E11&amp;"/1/"&amp;E12)</f>
        <v>48582</v>
      </c>
      <c r="F10" s="29">
        <f>DATEVALUE($B7+12-F11&amp;"/1/"&amp;F12)</f>
        <v>48948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110</v>
      </c>
    </row>
    <row r="13" spans="1:144" x14ac:dyDescent="0.2">
      <c r="B13" t="s">
        <v>111</v>
      </c>
      <c r="C13" t="s">
        <v>112</v>
      </c>
      <c r="D13" t="s">
        <v>112</v>
      </c>
      <c r="E13" t="s">
        <v>112</v>
      </c>
      <c r="F13" t="s">
        <v>112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2024-01-26T00:02:56Z</cp:lastPrinted>
  <dcterms:created xsi:type="dcterms:W3CDTF">2023-12-05T01:06:44Z</dcterms:created>
  <dcterms:modified xsi:type="dcterms:W3CDTF">2024-01-26T00:02:59Z</dcterms:modified>
  <cp:category/>
</cp:coreProperties>
</file>